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85c2953ef9279d/Stanford Rivers/Audit/Annual Audit 2019 2020/"/>
    </mc:Choice>
  </mc:AlternateContent>
  <xr:revisionPtr revIDLastSave="0" documentId="13_ncr:4000b_{63B16E59-60C0-4A30-A43D-A444BE745497}" xr6:coauthVersionLast="45" xr6:coauthVersionMax="45" xr10:uidLastSave="{00000000-0000-0000-0000-000000000000}"/>
  <bookViews>
    <workbookView xWindow="-120" yWindow="-120" windowWidth="20730" windowHeight="11160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F18" i="2" s="1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 s="1"/>
  <c r="H28" i="1"/>
  <c r="K28" i="1" s="1"/>
  <c r="L28" i="1"/>
  <c r="F23" i="1"/>
  <c r="L24" i="1" s="1"/>
  <c r="D23" i="1"/>
  <c r="M11" i="1" s="1"/>
  <c r="H21" i="1"/>
  <c r="L21" i="1" s="1"/>
  <c r="M21" i="1" s="1"/>
  <c r="H19" i="1"/>
  <c r="L19" i="1" s="1"/>
  <c r="K19" i="1"/>
  <c r="H17" i="1"/>
  <c r="K17" i="1" s="1"/>
  <c r="L17" i="1"/>
  <c r="M17" i="1" s="1"/>
  <c r="H15" i="1"/>
  <c r="L15" i="1" s="1"/>
  <c r="M15" i="1" s="1"/>
  <c r="H13" i="1"/>
  <c r="L13" i="1" s="1"/>
  <c r="M13" i="1" s="1"/>
  <c r="M30" i="1" l="1"/>
  <c r="K21" i="1"/>
  <c r="M19" i="1"/>
  <c r="K15" i="1"/>
  <c r="K13" i="1"/>
  <c r="M24" i="1"/>
  <c r="K30" i="1"/>
  <c r="M28" i="1"/>
</calcChain>
</file>

<file path=xl/sharedStrings.xml><?xml version="1.0" encoding="utf-8"?>
<sst xmlns="http://schemas.openxmlformats.org/spreadsheetml/2006/main" count="58" uniqueCount="46">
  <si>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</si>
  <si>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</si>
  <si>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</si>
  <si>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</si>
  <si>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</si>
  <si>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</si>
  <si>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</si>
  <si>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</si>
  <si>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</si>
  <si>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</si>
  <si>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</si>
  <si>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</si>
  <si>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</si>
  <si>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</si>
  <si>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</si>
  <si>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</si>
  <si>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</si>
  <si>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</si>
  <si>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</si>
  <si>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</si>
  <si>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</si>
  <si>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</si>
  <si>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</si>
  <si>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</si>
  <si>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</si>
  <si>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</si>
  <si>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</si>
  <si>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</si>
  <si>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</si>
  <si>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</si>
  <si>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</si>
  <si>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</si>
  <si>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</si>
  <si>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</si>
  <si>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</si>
  <si>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</si>
  <si>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</si>
  <si>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</si>
  <si>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Stanford Rivers Parish Council</t>
  </si>
  <si>
    <t>Essex</t>
  </si>
  <si>
    <t>2018/2019</t>
  </si>
  <si>
    <t>2019/2020</t>
  </si>
  <si>
    <t>Explanation not required</t>
  </si>
  <si>
    <t>In 2018/2019, the Parish council received a grant of £6,065 for works to Toot Hill Village Hall.  This grant was not received in 2019/2020.  However, in 2019/2020 a VAT rebate was received of £4865.93, together with a grant of £500 towards works to the Red Phone Box.</t>
  </si>
  <si>
    <t>In 2019/2020, three Public Works Loan Board payments were taken as opposed to two.  These were on 1/4/19, 30/9/19, and 30/3/20.  Two payments were taken the prior year.</t>
  </si>
  <si>
    <t>In 2018/2019, a total of £8,069.07 (inc VAT) was spent on works for Toot Hill Village Hall, some of these monies coming by way of a grant.  However in 2019/2020, only £687.84 was spent on the Toot Hill Village Hall, a difference of £7,381.23.  In 2018/2019, a total of £2,336.23 (inc VAT) was spent on publication of the News and Views Parish magazine, versus £788.48 for 2019/2020 - a decrease of £1,547.75. These are the two main expenditure differences year on year and account of the difference.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</si>
</sst>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D21" workbookViewId="0">
      <selection activeCell="N21" sqref="N21"/>
    </sheetView>
  </sheetViews>
  <sheetFormatPr defaultRowHeight="14.25" x14ac:dyDescent="0.2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18.7109375" style="12" customWidth="1"/>
    <col min="14" max="14" width="86" style="3" bestFit="1" customWidth="1"/>
    <col min="15" max="22" width="9.140625" style="17"/>
    <col min="23" max="16384" width="9.140625" style="3"/>
  </cols>
  <sheetData>
    <row r="1" spans="1:14" ht="18" x14ac:dyDescent="0.2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9"/>
    </row>
    <row r="2" spans="1:14" ht="15.75" x14ac:dyDescent="0.2">
      <c r="A2" s="29" t="s">
        <v>17</v>
      </c>
      <c r="B2" s="24"/>
      <c r="C2" s="37" t="s">
        <v>38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14.25" customHeight="1" x14ac:dyDescent="0.2">
      <c r="A3" s="29" t="s">
        <v>18</v>
      </c>
      <c r="C3" s="36" t="s">
        <v>39</v>
      </c>
      <c r="L3" s="9"/>
    </row>
    <row r="4" spans="1:14" x14ac:dyDescent="0.2">
      <c r="A4" s="1" t="s">
        <v>37</v>
      </c>
    </row>
    <row r="5" spans="1:14" ht="83.25" customHeight="1" x14ac:dyDescent="0.2">
      <c r="A5" s="49" t="s">
        <v>35</v>
      </c>
      <c r="B5" s="50"/>
      <c r="C5" s="50"/>
      <c r="D5" s="50"/>
      <c r="E5" s="50"/>
      <c r="F5" s="50"/>
      <c r="G5" s="50"/>
      <c r="H5" s="50"/>
      <c r="M5" s="25"/>
    </row>
    <row r="6" spans="1:14" x14ac:dyDescent="0.2">
      <c r="A6" s="30"/>
    </row>
    <row r="7" spans="1:14" ht="15" x14ac:dyDescent="0.25">
      <c r="A7" s="30"/>
      <c r="D7" s="4"/>
      <c r="F7" s="4"/>
      <c r="N7" s="27"/>
    </row>
    <row r="8" spans="1:14" ht="44.25" x14ac:dyDescent="0.25">
      <c r="D8" s="38" t="s">
        <v>40</v>
      </c>
      <c r="E8" s="27"/>
      <c r="F8" s="38" t="s">
        <v>41</v>
      </c>
      <c r="G8" s="38" t="s">
        <v>0</v>
      </c>
      <c r="H8" s="38" t="s">
        <v>0</v>
      </c>
      <c r="I8" s="38"/>
      <c r="J8" s="38"/>
      <c r="K8" s="38"/>
      <c r="L8" s="39" t="s">
        <v>15</v>
      </c>
      <c r="M8" s="10" t="s">
        <v>10</v>
      </c>
      <c r="N8" s="40" t="s">
        <v>34</v>
      </c>
    </row>
    <row r="9" spans="1:14" ht="15" x14ac:dyDescent="0.25">
      <c r="D9" s="38" t="s">
        <v>1</v>
      </c>
      <c r="E9" s="27"/>
      <c r="F9" s="38" t="s">
        <v>1</v>
      </c>
      <c r="G9" s="38" t="s">
        <v>1</v>
      </c>
      <c r="H9" s="38" t="s">
        <v>14</v>
      </c>
      <c r="I9" s="38"/>
      <c r="J9" s="38"/>
      <c r="K9" s="27"/>
      <c r="L9" s="27"/>
      <c r="N9" s="23"/>
    </row>
    <row r="10" spans="1:14" ht="15" thickBot="1" x14ac:dyDescent="0.25">
      <c r="D10" s="4"/>
      <c r="E10" s="4"/>
      <c r="N10" s="23"/>
    </row>
    <row r="11" spans="1:14" ht="44.25" customHeight="1" thickBot="1" x14ac:dyDescent="0.25">
      <c r="A11" s="45" t="s">
        <v>2</v>
      </c>
      <c r="B11" s="45"/>
      <c r="C11" s="45"/>
      <c r="D11" s="8">
        <v>27892.62</v>
      </c>
      <c r="F11" s="8">
        <v>28544.400000000001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 x14ac:dyDescent="0.25">
      <c r="D12" s="5"/>
      <c r="F12" s="5"/>
      <c r="N12" s="23"/>
    </row>
    <row r="13" spans="1:14" ht="31.5" customHeight="1" thickBot="1" x14ac:dyDescent="0.25">
      <c r="A13" s="46" t="s">
        <v>20</v>
      </c>
      <c r="B13" s="47"/>
      <c r="C13" s="48"/>
      <c r="D13" s="8">
        <v>20298</v>
      </c>
      <c r="F13" s="8">
        <v>20704</v>
      </c>
      <c r="G13" s="5">
        <f>F13-D13</f>
        <v>406</v>
      </c>
      <c r="H13" s="6">
        <f>IF((D13&gt;F13),(D13-F13)/D13,IF(D13&lt;F13,-(D13-F13)/D13,IF(D13=F13,0)))</f>
        <v>2.0001970637501233E-2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IF(H13&lt;15%, "NO","YES")</f>
        <v>NO</v>
      </c>
      <c r="M13" s="10" t="str">
        <f>IF((L13="YES")*AND(I13+J13&lt;1),"Explanation not required, difference less than £200"," ")</f>
        <v xml:space="preserve"> </v>
      </c>
      <c r="N13" s="13" t="s">
        <v>42</v>
      </c>
    </row>
    <row r="14" spans="1:14" ht="15" thickBot="1" x14ac:dyDescent="0.25">
      <c r="D14" s="5"/>
      <c r="F14" s="5"/>
      <c r="G14" s="5"/>
      <c r="H14" s="6"/>
      <c r="K14" s="4"/>
      <c r="L14" s="4"/>
      <c r="N14" s="23"/>
    </row>
    <row r="15" spans="1:14" ht="48.75" customHeight="1" thickBot="1" x14ac:dyDescent="0.25">
      <c r="A15" s="42" t="s">
        <v>3</v>
      </c>
      <c r="B15" s="42"/>
      <c r="C15" s="42"/>
      <c r="D15" s="8">
        <v>7052.29</v>
      </c>
      <c r="F15" s="8">
        <v>5576.62</v>
      </c>
      <c r="G15" s="5">
        <f>F15-D15</f>
        <v>-1475.67</v>
      </c>
      <c r="H15" s="6">
        <f>IF((D15&gt;F15),(D15-F15)/D15,IF(D15&lt;F15,-(D15-F15)/D15,IF(D15=F15,0)))</f>
        <v>0.20924692546676329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IF(H15&lt;15%,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43</v>
      </c>
    </row>
    <row r="16" spans="1:14" ht="15" thickBot="1" x14ac:dyDescent="0.25">
      <c r="D16" s="5"/>
      <c r="F16" s="5"/>
      <c r="G16" s="5"/>
      <c r="H16" s="6"/>
      <c r="K16" s="4"/>
      <c r="L16" s="4"/>
      <c r="N16" s="23"/>
    </row>
    <row r="17" spans="1:14" ht="20.100000000000001" customHeight="1" thickBot="1" x14ac:dyDescent="0.25">
      <c r="A17" s="42" t="s">
        <v>4</v>
      </c>
      <c r="B17" s="42"/>
      <c r="C17" s="42"/>
      <c r="D17" s="8">
        <v>5850</v>
      </c>
      <c r="F17" s="8">
        <v>5175</v>
      </c>
      <c r="G17" s="5">
        <f>F17-D17</f>
        <v>-675</v>
      </c>
      <c r="H17" s="6">
        <f>IF((D17&gt;F17),(D17-F17)/D17,IF(D17&lt;F17,-(D17-F17)/D17,IF(D17=F17,0)))</f>
        <v>0.11538461538461539</v>
      </c>
      <c r="I17" s="3">
        <f>IF(D17-F17&lt;200,0,IF(D17-F17&gt;200,1,IF(D17-F17=200,1)))</f>
        <v>1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IF(H17&lt;15%, "NO","YES")</f>
        <v>NO</v>
      </c>
      <c r="M17" s="10" t="str">
        <f>IF((L17="YES")*AND(I17+J17&lt;1),"Explanation not required, difference less than £200"," ")</f>
        <v xml:space="preserve"> </v>
      </c>
      <c r="N17" s="13" t="s">
        <v>42</v>
      </c>
    </row>
    <row r="18" spans="1:14" ht="15" thickBot="1" x14ac:dyDescent="0.25">
      <c r="D18" s="5"/>
      <c r="F18" s="5"/>
      <c r="G18" s="5"/>
      <c r="H18" s="6"/>
      <c r="K18" s="4"/>
      <c r="L18" s="4"/>
      <c r="N18" s="23"/>
    </row>
    <row r="19" spans="1:14" ht="30.75" customHeight="1" thickBot="1" x14ac:dyDescent="0.25">
      <c r="A19" s="42" t="s">
        <v>7</v>
      </c>
      <c r="B19" s="42"/>
      <c r="C19" s="42"/>
      <c r="D19" s="8">
        <v>3226.26</v>
      </c>
      <c r="F19" s="8">
        <v>4696.8900000000003</v>
      </c>
      <c r="G19" s="5">
        <f>F19-D19</f>
        <v>1470.63</v>
      </c>
      <c r="H19" s="6">
        <f>IF((D19&gt;F19),(D19-F19)/D19,IF(D19&lt;F19,-(D19-F19)/D19,IF(D19=F19,0)))</f>
        <v>0.45583121013185546</v>
      </c>
      <c r="I19" s="3">
        <f>IF(D19-F19&lt;200,0,IF(D19-F19&gt;200,1,IF(D19-F19=200,1)))</f>
        <v>0</v>
      </c>
      <c r="J19" s="3">
        <f>IF(F19-D19&lt;200,0,IF(F19-D19&gt;200,1,IF(F19-D19=200,1)))</f>
        <v>1</v>
      </c>
      <c r="K19" s="4">
        <f>IF(H19&lt;0.15,0,IF(H19&gt;0.15,1,IF(H19=0.15,1)))</f>
        <v>1</v>
      </c>
      <c r="L19" s="4" t="str">
        <f>IF(H19&lt;15%, "NO","YES")</f>
        <v>YES</v>
      </c>
      <c r="M19" s="10" t="str">
        <f>IF((L19="YES")*AND(I19+J19&lt;1),"Explanation not required, difference less than £200"," ")</f>
        <v xml:space="preserve"> </v>
      </c>
      <c r="N19" s="13" t="s">
        <v>44</v>
      </c>
    </row>
    <row r="20" spans="1:14" ht="15" thickBot="1" x14ac:dyDescent="0.25">
      <c r="D20" s="5"/>
      <c r="F20" s="5"/>
      <c r="G20" s="5"/>
      <c r="H20" s="6"/>
      <c r="K20" s="4"/>
      <c r="L20" s="4"/>
      <c r="N20" s="23"/>
    </row>
    <row r="21" spans="1:14" ht="90.75" customHeight="1" thickBot="1" x14ac:dyDescent="0.25">
      <c r="A21" s="42" t="s">
        <v>21</v>
      </c>
      <c r="B21" s="42"/>
      <c r="C21" s="42"/>
      <c r="D21" s="8">
        <v>17622.25</v>
      </c>
      <c r="F21" s="8">
        <v>9080.48</v>
      </c>
      <c r="G21" s="5">
        <f>F21-D21</f>
        <v>-8541.77</v>
      </c>
      <c r="H21" s="6">
        <f>IF((D21&gt;F21),(D21-F21)/D21,IF(D21&lt;F21,-(D21-F21)/D21,IF(D21=F21,0)))</f>
        <v>0.48471506192455566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IF(H21&lt;15%,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45</v>
      </c>
    </row>
    <row r="22" spans="1:14" ht="15" thickBot="1" x14ac:dyDescent="0.25">
      <c r="D22" s="5"/>
      <c r="F22" s="5"/>
      <c r="G22" s="5"/>
      <c r="H22" s="6"/>
      <c r="K22" s="4"/>
      <c r="L22" s="4"/>
      <c r="N22" s="23"/>
    </row>
    <row r="23" spans="1:14" ht="20.100000000000001" customHeight="1" thickBot="1" x14ac:dyDescent="0.25">
      <c r="A23" s="7" t="s">
        <v>5</v>
      </c>
      <c r="D23" s="2">
        <f>D11+D13+D15-D17-D19-D21</f>
        <v>28544.399999999994</v>
      </c>
      <c r="F23" s="2">
        <f>F11+F13+F15-F17-F19-F21</f>
        <v>35872.650000000009</v>
      </c>
      <c r="G23" s="5"/>
      <c r="H23" s="6"/>
      <c r="K23" s="4"/>
      <c r="L23" s="4"/>
      <c r="M23" s="14" t="s">
        <v>12</v>
      </c>
      <c r="N23" s="13" t="s">
        <v>42</v>
      </c>
    </row>
    <row r="24" spans="1:14" s="17" customFormat="1" ht="15" x14ac:dyDescent="0.25">
      <c r="A24" s="16"/>
      <c r="D24" s="18"/>
      <c r="F24" s="18"/>
      <c r="G24" s="5"/>
      <c r="H24" s="19"/>
      <c r="K24" s="20"/>
      <c r="L24" s="21" t="str">
        <f>IF(F23&gt;(2*F13),"YES","NO")</f>
        <v>NO</v>
      </c>
      <c r="M24" s="22" t="str">
        <f>IF(F23&gt;(2*F13),"EXPLANATION REQUIRED ON RESERVES TAB AS TO WHY CARRY FORWARD RESERVES ARE GREATER THAN TWICE INCOME FROM LOCAL TAXATION/LEVIES"," ")</f>
        <v xml:space="preserve"> </v>
      </c>
      <c r="N24" s="28"/>
    </row>
    <row r="25" spans="1:14" ht="15" thickBot="1" x14ac:dyDescent="0.25">
      <c r="D25" s="5"/>
      <c r="F25" s="5"/>
      <c r="G25" s="5"/>
      <c r="H25" s="6"/>
      <c r="K25" s="4"/>
      <c r="L25" s="4"/>
      <c r="N25" s="23"/>
    </row>
    <row r="26" spans="1:14" ht="20.100000000000001" customHeight="1" thickBot="1" x14ac:dyDescent="0.25">
      <c r="A26" s="42" t="s">
        <v>9</v>
      </c>
      <c r="B26" s="42"/>
      <c r="C26" s="42"/>
      <c r="D26" s="8">
        <v>28544</v>
      </c>
      <c r="F26" s="8">
        <v>35872.65</v>
      </c>
      <c r="G26" s="5"/>
      <c r="H26" s="6"/>
      <c r="K26" s="4"/>
      <c r="L26" s="4"/>
      <c r="M26" s="15" t="s">
        <v>12</v>
      </c>
      <c r="N26" s="13" t="s">
        <v>42</v>
      </c>
    </row>
    <row r="27" spans="1:14" ht="15" thickBot="1" x14ac:dyDescent="0.25">
      <c r="D27" s="5"/>
      <c r="F27" s="5"/>
      <c r="G27" s="5"/>
      <c r="H27" s="6"/>
      <c r="K27" s="4"/>
      <c r="L27" s="4"/>
      <c r="N27" s="23"/>
    </row>
    <row r="28" spans="1:14" ht="20.100000000000001" customHeight="1" thickBot="1" x14ac:dyDescent="0.25">
      <c r="A28" s="42" t="s">
        <v>8</v>
      </c>
      <c r="B28" s="42"/>
      <c r="C28" s="42"/>
      <c r="D28" s="8">
        <v>31667</v>
      </c>
      <c r="F28" s="8">
        <v>31668</v>
      </c>
      <c r="G28" s="5">
        <f>F28-D28</f>
        <v>1</v>
      </c>
      <c r="H28" s="6">
        <f>IF((D28&gt;F28),(D28-F28)/D28,IF(D28&lt;F28,-(D28-F28)/D28,IF(D28=F28,0)))</f>
        <v>3.1578614961947767E-5</v>
      </c>
      <c r="I28" s="3">
        <f>IF(D28-F28&lt;200,0,IF(D28-F28&gt;200,1,IF(D28-F28=200,1)))</f>
        <v>0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IF(H28&lt;15%, "NO","YES")</f>
        <v>NO</v>
      </c>
      <c r="M28" s="10" t="str">
        <f>IF((L28="YES")*AND(I28+J28&lt;1),"Explanation not required, difference less than £200"," ")</f>
        <v xml:space="preserve"> </v>
      </c>
      <c r="N28" s="13" t="s">
        <v>42</v>
      </c>
    </row>
    <row r="29" spans="1:14" ht="15" thickBot="1" x14ac:dyDescent="0.25">
      <c r="D29" s="5"/>
      <c r="F29" s="5"/>
      <c r="G29" s="5"/>
      <c r="H29" s="6"/>
      <c r="K29" s="4"/>
      <c r="L29" s="4"/>
      <c r="N29" s="23"/>
    </row>
    <row r="30" spans="1:14" ht="20.100000000000001" customHeight="1" thickBot="1" x14ac:dyDescent="0.25">
      <c r="A30" s="42" t="s">
        <v>6</v>
      </c>
      <c r="B30" s="42"/>
      <c r="C30" s="42"/>
      <c r="D30" s="8">
        <v>29473.7</v>
      </c>
      <c r="F30" s="8">
        <v>26315.81</v>
      </c>
      <c r="G30" s="5">
        <f>F30-D30</f>
        <v>-3157.8899999999994</v>
      </c>
      <c r="H30" s="6">
        <f>IF((D30&gt;F30),(D30-F30)/D30,IF(D30&lt;F30,-(D30-F30)/D30,IF(D30=F30,0)))</f>
        <v>0.10714263903072907</v>
      </c>
      <c r="I30" s="3">
        <f>IF(D30-F30&lt;100,0,IF(D30-F30&gt;100,1,IF(D30-F30=100,1)))</f>
        <v>1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IF(H30&lt;15%, "NO","YES")</f>
        <v>NO</v>
      </c>
      <c r="M30" s="10" t="str">
        <f>IF((L30="YES")*AND(I30+J30&lt;1),"Explanation not required, difference less than £200"," ")</f>
        <v xml:space="preserve"> </v>
      </c>
      <c r="N30" s="13" t="s">
        <v>42</v>
      </c>
    </row>
    <row r="31" spans="1:14" x14ac:dyDescent="0.2">
      <c r="H31" s="6"/>
      <c r="K31" s="4"/>
      <c r="L31" s="4"/>
      <c r="N31" s="23"/>
    </row>
    <row r="32" spans="1:14" ht="15" x14ac:dyDescent="0.25">
      <c r="C32" s="11" t="s">
        <v>11</v>
      </c>
    </row>
    <row r="33" spans="3:22" ht="15" customHeight="1" x14ac:dyDescent="0.2">
      <c r="O33" s="26"/>
      <c r="P33" s="26"/>
      <c r="Q33" s="26"/>
      <c r="R33" s="26"/>
      <c r="S33" s="26"/>
      <c r="T33" s="26"/>
      <c r="U33" s="26"/>
      <c r="V33" s="26"/>
    </row>
    <row r="34" spans="3:22" ht="15" x14ac:dyDescent="0.25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ht="15" x14ac:dyDescent="0.25">
      <c r="C36" s="11" t="s">
        <v>19</v>
      </c>
    </row>
  </sheetData>
  <mergeCells count="11">
    <mergeCell ref="A5:H5"/>
    <mergeCell ref="A19:C19"/>
    <mergeCell ref="A21:C21"/>
    <mergeCell ref="A1:K1"/>
    <mergeCell ref="A26:C26"/>
    <mergeCell ref="A28:C28"/>
    <mergeCell ref="A30:C30"/>
    <mergeCell ref="A11:C11"/>
    <mergeCell ref="A13:C13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7" sqref="H7"/>
    </sheetView>
  </sheetViews>
  <sheetFormatPr defaultRowHeight="15" x14ac:dyDescent="0.25"/>
  <sheetData>
    <row r="1" spans="1:6" ht="15.75" customHeight="1" x14ac:dyDescent="0.3">
      <c r="A1" s="32" t="s">
        <v>22</v>
      </c>
    </row>
    <row r="2" spans="1:6" ht="15.75" customHeight="1" x14ac:dyDescent="0.25">
      <c r="A2" s="41" t="s">
        <v>36</v>
      </c>
    </row>
    <row r="3" spans="1:6" x14ac:dyDescent="0.25">
      <c r="A3" t="s">
        <v>23</v>
      </c>
    </row>
    <row r="5" spans="1:6" x14ac:dyDescent="0.25">
      <c r="D5" s="31" t="s">
        <v>1</v>
      </c>
      <c r="E5" s="31" t="s">
        <v>1</v>
      </c>
      <c r="F5" s="31" t="s">
        <v>1</v>
      </c>
    </row>
    <row r="6" spans="1:6" x14ac:dyDescent="0.25">
      <c r="A6" s="31" t="s">
        <v>24</v>
      </c>
    </row>
    <row r="7" spans="1:6" x14ac:dyDescent="0.25">
      <c r="B7" s="34" t="s">
        <v>27</v>
      </c>
      <c r="D7" s="34"/>
    </row>
    <row r="8" spans="1:6" ht="15" customHeight="1" x14ac:dyDescent="0.25">
      <c r="B8" s="34" t="s">
        <v>28</v>
      </c>
      <c r="D8" s="34"/>
    </row>
    <row r="9" spans="1:6" x14ac:dyDescent="0.25">
      <c r="B9" s="34" t="s">
        <v>29</v>
      </c>
      <c r="D9" s="34"/>
    </row>
    <row r="10" spans="1:6" x14ac:dyDescent="0.25">
      <c r="B10" s="34" t="s">
        <v>30</v>
      </c>
      <c r="D10" s="34"/>
    </row>
    <row r="11" spans="1:6" x14ac:dyDescent="0.25">
      <c r="B11" s="34" t="s">
        <v>31</v>
      </c>
      <c r="D11" s="34"/>
    </row>
    <row r="12" spans="1:6" x14ac:dyDescent="0.25">
      <c r="B12" s="34" t="s">
        <v>32</v>
      </c>
      <c r="D12" s="34"/>
    </row>
    <row r="13" spans="1:6" x14ac:dyDescent="0.25">
      <c r="B13" s="34" t="s">
        <v>33</v>
      </c>
      <c r="D13" s="34"/>
    </row>
    <row r="14" spans="1:6" x14ac:dyDescent="0.25">
      <c r="E14" s="33">
        <f>SUM(D7:D13)</f>
        <v>0</v>
      </c>
    </row>
    <row r="16" spans="1:6" x14ac:dyDescent="0.25">
      <c r="A16" s="31" t="s">
        <v>25</v>
      </c>
      <c r="D16" s="34"/>
    </row>
    <row r="17" spans="1:6" x14ac:dyDescent="0.25">
      <c r="E17" s="33">
        <f>D16</f>
        <v>0</v>
      </c>
    </row>
    <row r="18" spans="1:6" ht="15.75" thickBot="1" x14ac:dyDescent="0.3">
      <c r="A18" s="31" t="s">
        <v>26</v>
      </c>
      <c r="F18" s="35">
        <f>E14+E17</f>
        <v>0</v>
      </c>
    </row>
    <row r="19" spans="1:6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Adriana Jones</cp:lastModifiedBy>
  <cp:lastPrinted>2020-07-12T08:56:34Z</cp:lastPrinted>
  <dcterms:created xsi:type="dcterms:W3CDTF">2012-07-11T10:01:28Z</dcterms:created>
  <dcterms:modified xsi:type="dcterms:W3CDTF">2020-07-12T10:56:14Z</dcterms:modified>
</cp:coreProperties>
</file>